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00" yWindow="480" windowWidth="18800" windowHeight="12180" tabRatio="293" activeTab="0"/>
  </bookViews>
  <sheets>
    <sheet name="entry form" sheetId="1" r:id="rId1"/>
    <sheet name="web" sheetId="2" r:id="rId2"/>
    <sheet name="Sheet3" sheetId="3" r:id="rId3"/>
  </sheets>
  <definedNames/>
  <calcPr fullCalcOnLoad="1"/>
</workbook>
</file>

<file path=xl/comments1.xml><?xml version="1.0" encoding="utf-8"?>
<comments xmlns="http://schemas.openxmlformats.org/spreadsheetml/2006/main">
  <authors>
    <author>Paul Alaback</author>
  </authors>
  <commentList>
    <comment ref="A19" authorId="0">
      <text>
        <r>
          <rPr>
            <sz val="9"/>
            <rFont val="Geneva"/>
            <family val="0"/>
          </rPr>
          <t>native, introduced or exotic (if so where from?)). E.g. exotic-Europe, introduced-eastern US</t>
        </r>
      </text>
    </comment>
    <comment ref="A22" authorId="0">
      <text>
        <r>
          <rPr>
            <b/>
            <sz val="9"/>
            <rFont val="Geneva"/>
            <family val="0"/>
          </rPr>
          <t>basic size, general appearance, habit</t>
        </r>
      </text>
    </comment>
    <comment ref="A34" authorId="0">
      <text>
        <r>
          <rPr>
            <b/>
            <sz val="9"/>
            <rFont val="Geneva"/>
            <family val="0"/>
          </rPr>
          <t>when is animal active, and is present here, mark all that apply</t>
        </r>
      </text>
    </comment>
    <comment ref="A46" authorId="0">
      <text>
        <r>
          <rPr>
            <b/>
            <sz val="9"/>
            <rFont val="Geneva"/>
            <family val="0"/>
          </rPr>
          <t>general description of habitat: disturbed, forest,  forest openings, riparian, wetlands, grasslands, roadsides, dominant forest types</t>
        </r>
      </text>
    </comment>
    <comment ref="A57" authorId="0">
      <text>
        <r>
          <rPr>
            <b/>
            <sz val="9"/>
            <rFont val="Geneva"/>
            <family val="0"/>
          </rPr>
          <t>globally in general, more specifically in northern Rockies</t>
        </r>
      </text>
    </comment>
    <comment ref="A61" authorId="0">
      <text>
        <r>
          <rPr>
            <b/>
            <sz val="9"/>
            <rFont val="Geneva"/>
            <family val="0"/>
          </rPr>
          <t>how can you distinguish from other species that you might confuse it with? Use description of features as well as habitat or phenology, whatever is the easiest way to determine which species you are looking at. This would normally be other species in the same genus, but it could also be unrelated species that might have similar general appearance.</t>
        </r>
      </text>
    </comment>
    <comment ref="A63" authorId="0">
      <text>
        <r>
          <rPr>
            <b/>
            <sz val="9"/>
            <rFont val="Geneva"/>
            <family val="0"/>
          </rPr>
          <t>cool information on ecology especially natural enemies, origin of name, medicinal or food uses, mythology, behavior, etc.</t>
        </r>
      </text>
    </comment>
    <comment ref="A65" authorId="0">
      <text>
        <r>
          <rPr>
            <b/>
            <sz val="9"/>
            <rFont val="Geneva"/>
            <family val="0"/>
          </rPr>
          <t xml:space="preserve">terms relating to this animal
</t>
        </r>
      </text>
    </comment>
    <comment ref="A67" authorId="0">
      <text>
        <r>
          <rPr>
            <b/>
            <sz val="9"/>
            <rFont val="Geneva"/>
            <family val="0"/>
          </rPr>
          <t xml:space="preserve">explain in common English special terms used. Use as many lines as necessary (use edit insert line to add more lines)
</t>
        </r>
      </text>
    </comment>
    <comment ref="A79" authorId="0">
      <text>
        <r>
          <rPr>
            <b/>
            <sz val="9"/>
            <rFont val="Geneva"/>
            <family val="0"/>
          </rPr>
          <t>List all references used (complete citation), including websites. Insert extra lines as needed for additional references</t>
        </r>
      </text>
    </comment>
    <comment ref="A24" authorId="0">
      <text>
        <r>
          <t/>
        </r>
      </text>
    </comment>
    <comment ref="A26" authorId="0">
      <text>
        <r>
          <t/>
        </r>
      </text>
    </comment>
    <comment ref="A42" authorId="0">
      <text>
        <r>
          <rPr>
            <b/>
            <sz val="9"/>
            <rFont val="Geneva"/>
            <family val="0"/>
          </rPr>
          <t>predator, herbivore, scavenger, and principal prey/food items</t>
        </r>
      </text>
    </comment>
    <comment ref="G54" authorId="0">
      <text>
        <r>
          <rPr>
            <b/>
            <sz val="9"/>
            <rFont val="Geneva"/>
            <family val="0"/>
          </rPr>
          <t>only if open woodland, or no Douglas-fir present</t>
        </r>
        <r>
          <rPr>
            <sz val="9"/>
            <rFont val="Geneva"/>
            <family val="0"/>
          </rPr>
          <t xml:space="preserve">
</t>
        </r>
      </text>
    </comment>
    <comment ref="I54" authorId="0">
      <text>
        <r>
          <rPr>
            <b/>
            <sz val="9"/>
            <rFont val="Geneva"/>
            <family val="0"/>
          </rPr>
          <t>only for pure one-species forests</t>
        </r>
      </text>
    </comment>
    <comment ref="D54" authorId="0">
      <text>
        <r>
          <rPr>
            <b/>
            <sz val="9"/>
            <rFont val="Geneva"/>
            <family val="0"/>
          </rPr>
          <t>ponderosa pine may also be common</t>
        </r>
      </text>
    </comment>
    <comment ref="K54" authorId="0">
      <text>
        <r>
          <rPr>
            <b/>
            <sz val="9"/>
            <rFont val="Geneva"/>
            <family val="0"/>
          </rPr>
          <t>often mixed with Douglas-fir and Cedar</t>
        </r>
      </text>
    </comment>
    <comment ref="I47" authorId="0">
      <text>
        <r>
          <rPr>
            <b/>
            <sz val="9"/>
            <rFont val="Geneva"/>
            <family val="0"/>
          </rPr>
          <t>includes ravines</t>
        </r>
      </text>
    </comment>
    <comment ref="E47" authorId="0">
      <text>
        <r>
          <rPr>
            <b/>
            <sz val="9"/>
            <rFont val="Geneva"/>
            <family val="0"/>
          </rPr>
          <t>includes streambanks as well as floodplains</t>
        </r>
      </text>
    </comment>
    <comment ref="C51" authorId="0">
      <text>
        <r>
          <rPr>
            <b/>
            <sz val="9"/>
            <rFont val="Geneva"/>
            <family val="0"/>
          </rPr>
          <t>only until continuous forest canopy forms (then just a forest type)</t>
        </r>
      </text>
    </comment>
    <comment ref="B51" authorId="0">
      <text>
        <r>
          <rPr>
            <b/>
            <sz val="9"/>
            <rFont val="Geneva"/>
            <family val="0"/>
          </rPr>
          <t xml:space="preserve">until continuous vegetation forms
</t>
        </r>
      </text>
    </comment>
    <comment ref="I51" authorId="0">
      <text>
        <r>
          <rPr>
            <b/>
            <sz val="9"/>
            <rFont val="Geneva"/>
            <family val="0"/>
          </rPr>
          <t>includes road rehabilitation until continuous veg establishes</t>
        </r>
      </text>
    </comment>
    <comment ref="D47" authorId="0">
      <text>
        <r>
          <rPr>
            <b/>
            <sz val="9"/>
            <rFont val="Geneva"/>
            <family val="0"/>
          </rPr>
          <t>areas where seasonal or perennial water supply determines ecology</t>
        </r>
      </text>
    </comment>
    <comment ref="E51" authorId="0">
      <text>
        <r>
          <rPr>
            <b/>
            <sz val="9"/>
            <rFont val="Geneva"/>
            <family val="0"/>
          </rPr>
          <t>erosion control, channels, ditches, dams</t>
        </r>
      </text>
    </comment>
    <comment ref="A59" authorId="0">
      <text>
        <r>
          <rPr>
            <b/>
            <sz val="9"/>
            <rFont val="Geneva"/>
            <family val="0"/>
          </rPr>
          <t>over whole western montana region, e.g. are there just a few populations (Patchy) or is it well distributed across region (common), and how common is it in an area. Rare=less than 20 sightings in our region (see Natureserve website)</t>
        </r>
      </text>
    </comment>
    <comment ref="C53" authorId="0">
      <text>
        <r>
          <rPr>
            <b/>
            <sz val="9"/>
            <rFont val="Geneva"/>
            <family val="0"/>
          </rPr>
          <t>Paul Alaback:</t>
        </r>
        <r>
          <rPr>
            <sz val="9"/>
            <rFont val="Geneva"/>
            <family val="0"/>
          </rPr>
          <t xml:space="preserve">
</t>
        </r>
      </text>
    </comment>
  </commentList>
</comments>
</file>

<file path=xl/comments2.xml><?xml version="1.0" encoding="utf-8"?>
<comments xmlns="http://schemas.openxmlformats.org/spreadsheetml/2006/main">
  <authors>
    <author>Paul Alaback</author>
  </authors>
  <commentList>
    <comment ref="F6" authorId="0">
      <text>
        <r>
          <rPr>
            <b/>
            <sz val="9"/>
            <rFont val="Geneva"/>
            <family val="0"/>
          </rPr>
          <t xml:space="preserve">until continuous vegetation forms
</t>
        </r>
      </text>
    </comment>
    <comment ref="F7" authorId="0">
      <text>
        <r>
          <rPr>
            <b/>
            <sz val="9"/>
            <rFont val="Geneva"/>
            <family val="0"/>
          </rPr>
          <t>only until continuous forest canopy forms (then just a forest type)</t>
        </r>
      </text>
    </comment>
    <comment ref="F9" authorId="0">
      <text>
        <r>
          <rPr>
            <b/>
            <sz val="9"/>
            <rFont val="Geneva"/>
            <family val="0"/>
          </rPr>
          <t>erosion control, channels, ditches, dams</t>
        </r>
      </text>
    </comment>
    <comment ref="F13" authorId="0">
      <text>
        <r>
          <rPr>
            <b/>
            <sz val="9"/>
            <rFont val="Geneva"/>
            <family val="0"/>
          </rPr>
          <t>includes road rehabilitation until continuous veg establishes</t>
        </r>
      </text>
    </comment>
    <comment ref="G8" authorId="0">
      <text>
        <r>
          <rPr>
            <b/>
            <sz val="9"/>
            <rFont val="Geneva"/>
            <family val="0"/>
          </rPr>
          <t>ponderosa pine may also be common</t>
        </r>
      </text>
    </comment>
    <comment ref="G11" authorId="0">
      <text>
        <r>
          <rPr>
            <b/>
            <sz val="9"/>
            <rFont val="Geneva"/>
            <family val="0"/>
          </rPr>
          <t>only if open woodland, or no Douglas-fir present</t>
        </r>
        <r>
          <rPr>
            <sz val="9"/>
            <rFont val="Geneva"/>
            <family val="0"/>
          </rPr>
          <t xml:space="preserve">
</t>
        </r>
      </text>
    </comment>
    <comment ref="G13" authorId="0">
      <text>
        <r>
          <rPr>
            <b/>
            <sz val="9"/>
            <rFont val="Geneva"/>
            <family val="0"/>
          </rPr>
          <t>only for pure one-species forests</t>
        </r>
      </text>
    </comment>
    <comment ref="G15" authorId="0">
      <text>
        <r>
          <rPr>
            <b/>
            <sz val="9"/>
            <rFont val="Geneva"/>
            <family val="0"/>
          </rPr>
          <t>often mixed with Douglas-fir and Cedar</t>
        </r>
      </text>
    </comment>
  </commentList>
</comments>
</file>

<file path=xl/sharedStrings.xml><?xml version="1.0" encoding="utf-8"?>
<sst xmlns="http://schemas.openxmlformats.org/spreadsheetml/2006/main" count="170" uniqueCount="155">
  <si>
    <t>conifer forest</t>
  </si>
  <si>
    <t>disturbed</t>
  </si>
  <si>
    <t>conifer woodland</t>
  </si>
  <si>
    <t>shrub thickets</t>
  </si>
  <si>
    <t>cottonwood</t>
  </si>
  <si>
    <t>Douglas-fir-Larch</t>
  </si>
  <si>
    <t>Lodgepole</t>
  </si>
  <si>
    <t>White-bark pine</t>
  </si>
  <si>
    <t>ponderosa pine</t>
  </si>
  <si>
    <t>limber pine</t>
  </si>
  <si>
    <t>Subalpine fir-spruce</t>
  </si>
  <si>
    <t>old growth conifer</t>
  </si>
  <si>
    <t>Forest Type (x)</t>
  </si>
  <si>
    <t>Abundance (x)</t>
  </si>
  <si>
    <t>game</t>
  </si>
  <si>
    <t>pest</t>
  </si>
  <si>
    <t>medicinal</t>
  </si>
  <si>
    <t>threatened</t>
  </si>
  <si>
    <t>fire</t>
  </si>
  <si>
    <t>Cedar-hemlock</t>
  </si>
  <si>
    <t>Grand fir</t>
  </si>
  <si>
    <t xml:space="preserve">General—use English rather than latin terms wherever possible. </t>
  </si>
  <si>
    <t xml:space="preserve">Scientific name: </t>
  </si>
  <si>
    <t xml:space="preserve">Scientific Family name: </t>
  </si>
  <si>
    <t>FEEDING HABITS</t>
  </si>
  <si>
    <r>
      <t>Distribution</t>
    </r>
    <r>
      <rPr>
        <sz val="12"/>
        <rFont val="Palatino"/>
        <family val="0"/>
      </rPr>
      <t>:</t>
    </r>
  </si>
  <si>
    <t xml:space="preserve">Did You Know? </t>
  </si>
  <si>
    <t>Class</t>
  </si>
  <si>
    <t>Genus</t>
  </si>
  <si>
    <t>Species</t>
  </si>
  <si>
    <t xml:space="preserve">Common Family name: </t>
  </si>
  <si>
    <r>
      <t>Order:</t>
    </r>
    <r>
      <rPr>
        <sz val="12"/>
        <rFont val="Palatino"/>
        <family val="0"/>
      </rPr>
      <t xml:space="preserve"> </t>
    </r>
  </si>
  <si>
    <r>
      <t>General DESCRIPTION</t>
    </r>
    <r>
      <rPr>
        <sz val="12"/>
        <rFont val="Palatino"/>
        <family val="0"/>
      </rPr>
      <t xml:space="preserve"> </t>
    </r>
  </si>
  <si>
    <r>
      <t>SIMILAR SPECIES</t>
    </r>
    <r>
      <rPr>
        <sz val="12"/>
        <rFont val="Palatino"/>
        <family val="0"/>
      </rPr>
      <t xml:space="preserve">: </t>
    </r>
  </si>
  <si>
    <t>Keywords</t>
  </si>
  <si>
    <t>PA 7/20/05</t>
  </si>
  <si>
    <t>Glossary</t>
  </si>
  <si>
    <t>Term</t>
  </si>
  <si>
    <t>Definition</t>
  </si>
  <si>
    <t>Authors</t>
  </si>
  <si>
    <t>Year</t>
  </si>
  <si>
    <t>Title</t>
  </si>
  <si>
    <t>Source</t>
  </si>
  <si>
    <t>URL</t>
  </si>
  <si>
    <t>Organization</t>
  </si>
  <si>
    <t>References:</t>
  </si>
  <si>
    <r>
      <t>Length (inches)</t>
    </r>
    <r>
      <rPr>
        <sz val="12"/>
        <rFont val="Palatino"/>
        <family val="0"/>
      </rPr>
      <t xml:space="preserve"> </t>
    </r>
  </si>
  <si>
    <t>Fill in information in yellow boxes. View comment fields for more details on kinds of information that goes in each field</t>
  </si>
  <si>
    <t>smallest</t>
  </si>
  <si>
    <t>largest</t>
  </si>
  <si>
    <t>black</t>
  </si>
  <si>
    <t>yellow</t>
  </si>
  <si>
    <t>white-gray</t>
  </si>
  <si>
    <t>pink</t>
  </si>
  <si>
    <t>red-orange</t>
  </si>
  <si>
    <t>green</t>
  </si>
  <si>
    <t>blue-purple</t>
  </si>
  <si>
    <t>reddish-brown</t>
  </si>
  <si>
    <t>winter (Nov-March)</t>
  </si>
  <si>
    <t>summer (July-August)</t>
  </si>
  <si>
    <t>fall (Sept-Oct)</t>
  </si>
  <si>
    <t>Life history and repro</t>
  </si>
  <si>
    <t>PHENOLOGY (x)</t>
  </si>
  <si>
    <r>
      <t>Habitat Description</t>
    </r>
    <r>
      <rPr>
        <sz val="12"/>
        <rFont val="Palatino"/>
        <family val="0"/>
      </rPr>
      <t>:</t>
    </r>
  </si>
  <si>
    <t>Latin America</t>
  </si>
  <si>
    <t>Asia</t>
  </si>
  <si>
    <t>Australia-NZ</t>
  </si>
  <si>
    <t>Africa</t>
  </si>
  <si>
    <t>Other (give name)</t>
  </si>
  <si>
    <t>Mediterranean</t>
  </si>
  <si>
    <t>N. Europe</t>
  </si>
  <si>
    <t>Eastern US</t>
  </si>
  <si>
    <t>Native</t>
  </si>
  <si>
    <t>Origin: (x)</t>
  </si>
  <si>
    <t>Please provide as much information as possible about each species, especially ecology and habitats in Montana and interesting facts!</t>
  </si>
  <si>
    <t>Common name (s):</t>
  </si>
  <si>
    <t>common</t>
  </si>
  <si>
    <t>patchy</t>
  </si>
  <si>
    <t>uncommon</t>
  </si>
  <si>
    <t>rare</t>
  </si>
  <si>
    <t>Habitats (x)</t>
  </si>
  <si>
    <t>Enemies and diseases</t>
  </si>
  <si>
    <t>grassland</t>
  </si>
  <si>
    <t>sagebrush</t>
  </si>
  <si>
    <t>wetlands</t>
  </si>
  <si>
    <t>aquatic</t>
  </si>
  <si>
    <t>alder-birch</t>
  </si>
  <si>
    <t>disease vector</t>
  </si>
  <si>
    <t>Data formatted for upload onto website</t>
  </si>
  <si>
    <t>genus</t>
  </si>
  <si>
    <t>Aves</t>
  </si>
  <si>
    <t>speckled breast</t>
  </si>
  <si>
    <t>eye stripe</t>
  </si>
  <si>
    <t>crest</t>
  </si>
  <si>
    <t>forked tail</t>
  </si>
  <si>
    <t>wing bar</t>
  </si>
  <si>
    <t>breast band</t>
  </si>
  <si>
    <t>ID characters (x)</t>
  </si>
  <si>
    <t>Body Color(s) mark with "x"</t>
  </si>
  <si>
    <t>Tail colors</t>
  </si>
  <si>
    <t>Head colors</t>
  </si>
  <si>
    <t>Eye colors</t>
  </si>
  <si>
    <t>Voice</t>
  </si>
  <si>
    <t>Nest</t>
  </si>
  <si>
    <t>Id chars</t>
  </si>
  <si>
    <t>nest</t>
  </si>
  <si>
    <t>voice</t>
  </si>
  <si>
    <t>tail</t>
  </si>
  <si>
    <t>head</t>
  </si>
  <si>
    <t>eye</t>
  </si>
  <si>
    <t>id char</t>
  </si>
  <si>
    <t>Bird Species Template for ECOS ecology guide</t>
  </si>
  <si>
    <t>species</t>
  </si>
  <si>
    <t>auth</t>
  </si>
  <si>
    <t>order</t>
  </si>
  <si>
    <t>comm fam</t>
  </si>
  <si>
    <t>sci fam</t>
  </si>
  <si>
    <t>class</t>
  </si>
  <si>
    <t>origin</t>
  </si>
  <si>
    <t>desc</t>
  </si>
  <si>
    <t>small</t>
  </si>
  <si>
    <t>large</t>
  </si>
  <si>
    <t>Early spring (Mar-April)</t>
  </si>
  <si>
    <t>late spring (May-June)</t>
  </si>
  <si>
    <t>Disturbed habitats</t>
  </si>
  <si>
    <t>clearcut</t>
  </si>
  <si>
    <t>thinning</t>
  </si>
  <si>
    <t>urban</t>
  </si>
  <si>
    <t>agriculture-garden</t>
  </si>
  <si>
    <t>landslide</t>
  </si>
  <si>
    <t>roadside</t>
  </si>
  <si>
    <t>burn</t>
  </si>
  <si>
    <t>color</t>
  </si>
  <si>
    <t>phenology</t>
  </si>
  <si>
    <t>life</t>
  </si>
  <si>
    <t>feeding</t>
  </si>
  <si>
    <t>enemies</t>
  </si>
  <si>
    <t>habitat</t>
  </si>
  <si>
    <t>habitats</t>
  </si>
  <si>
    <t>stream-dev.</t>
  </si>
  <si>
    <t>hab type</t>
  </si>
  <si>
    <t>forest</t>
  </si>
  <si>
    <t>distn</t>
  </si>
  <si>
    <t>abundance</t>
  </si>
  <si>
    <t>abun.</t>
  </si>
  <si>
    <t>similar</t>
  </si>
  <si>
    <t>did you know</t>
  </si>
  <si>
    <t>keywords</t>
  </si>
  <si>
    <t>moist slopes</t>
  </si>
  <si>
    <t>talus slope</t>
  </si>
  <si>
    <t>cliffs/rock outcrops</t>
  </si>
  <si>
    <t>alpine tundra</t>
  </si>
  <si>
    <t>riparian</t>
  </si>
  <si>
    <t>lake shore</t>
  </si>
  <si>
    <t>hardwood forest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</si>
</sst>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Verdana"/>
      <family val="0"/>
    </font>
    <font>
      <b/>
      <sz val="10"/>
      <name val="Verdana"/>
      <family val="0"/>
    </font>
    <font>
      <i/>
      <sz val="10"/>
      <name val="Verdana"/>
      <family val="0"/>
    </font>
    <font>
      <b/>
      <i/>
      <sz val="10"/>
      <name val="Verdana"/>
      <family val="0"/>
    </font>
    <font>
      <sz val="12"/>
      <name val="Palatino"/>
      <family val="0"/>
    </font>
    <font>
      <b/>
      <sz val="12"/>
      <name val="Palatino"/>
      <family val="0"/>
    </font>
    <font>
      <sz val="9"/>
      <name val="Geneva"/>
      <family val="0"/>
    </font>
    <font>
      <b/>
      <sz val="9"/>
      <name val="Geneva"/>
      <family val="0"/>
    </font>
    <font>
      <u val="single"/>
      <sz val="10"/>
      <color indexed="12"/>
      <name val="Verdana"/>
      <family val="0"/>
    </font>
    <font>
      <u val="single"/>
      <sz val="10"/>
      <color indexed="36"/>
      <name val="Verdana"/>
      <family val="0"/>
    </font>
    <font>
      <sz val="18"/>
      <name val="Verdana"/>
      <family val="0"/>
    </font>
    <font>
      <sz val="10"/>
      <name val="Monaco"/>
      <family val="0"/>
    </font>
    <font>
      <sz val="8"/>
      <name val="Verdana"/>
      <family val="0"/>
    </font>
    <font>
      <b/>
      <sz val="12"/>
      <name val="palantino"/>
      <family val="0"/>
    </font>
    <font>
      <sz val="12"/>
      <name val="palantino"/>
      <family val="0"/>
    </font>
    <font>
      <b/>
      <sz val="8"/>
      <name val="Verdana"/>
      <family val="2"/>
    </font>
  </fonts>
  <fills count="3">
    <fill>
      <patternFill/>
    </fill>
    <fill>
      <patternFill patternType="gray125"/>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5"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0" fillId="0" borderId="0" xfId="0" applyAlignment="1">
      <alignment/>
    </xf>
    <xf numFmtId="0" fontId="10" fillId="0" borderId="0" xfId="0" applyFont="1" applyAlignment="1">
      <alignment horizontal="left"/>
    </xf>
    <xf numFmtId="0" fontId="11" fillId="0" borderId="0" xfId="0" applyFont="1" applyAlignment="1">
      <alignment horizontal="left"/>
    </xf>
    <xf numFmtId="0" fontId="0" fillId="2" borderId="1" xfId="0" applyFill="1" applyBorder="1" applyAlignment="1">
      <alignment/>
    </xf>
    <xf numFmtId="0" fontId="0" fillId="0" borderId="0" xfId="0" applyFill="1" applyAlignment="1">
      <alignment/>
    </xf>
    <xf numFmtId="0" fontId="0" fillId="0" borderId="0" xfId="0" applyAlignment="1">
      <alignment wrapText="1"/>
    </xf>
    <xf numFmtId="0" fontId="5" fillId="0" borderId="0" xfId="0" applyFont="1" applyAlignment="1">
      <alignment horizontal="left" wrapText="1"/>
    </xf>
    <xf numFmtId="0" fontId="0" fillId="2" borderId="1" xfId="0" applyFill="1" applyBorder="1" applyAlignment="1">
      <alignment/>
    </xf>
    <xf numFmtId="0" fontId="0" fillId="0" borderId="0" xfId="0" applyAlignment="1">
      <alignment horizontal="left" wrapText="1"/>
    </xf>
    <xf numFmtId="0" fontId="0" fillId="0" borderId="0" xfId="0" applyAlignment="1">
      <alignmen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xf>
    <xf numFmtId="0" fontId="0" fillId="0" borderId="0" xfId="0" applyAlignment="1">
      <alignment horizontal="left" vertical="top" wrapText="1"/>
    </xf>
    <xf numFmtId="49" fontId="0" fillId="0" borderId="0" xfId="0" applyNumberFormat="1" applyAlignment="1">
      <alignment/>
    </xf>
    <xf numFmtId="0" fontId="0" fillId="2" borderId="2" xfId="0" applyFill="1" applyBorder="1" applyAlignment="1">
      <alignment/>
    </xf>
    <xf numFmtId="0" fontId="0" fillId="0" borderId="0" xfId="0" applyFill="1" applyBorder="1" applyAlignment="1">
      <alignment/>
    </xf>
    <xf numFmtId="0" fontId="5" fillId="0" borderId="0" xfId="0" applyFont="1" applyFill="1" applyAlignment="1">
      <alignment horizontal="left" vertical="top" wrapText="1"/>
    </xf>
    <xf numFmtId="0" fontId="0" fillId="0" borderId="0" xfId="0" applyFill="1" applyBorder="1" applyAlignment="1">
      <alignment/>
    </xf>
    <xf numFmtId="0" fontId="0" fillId="0" borderId="0" xfId="0" applyFill="1" applyAlignment="1">
      <alignment/>
    </xf>
    <xf numFmtId="0" fontId="0" fillId="0" borderId="0" xfId="0"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wrapText="1"/>
    </xf>
    <xf numFmtId="0" fontId="0" fillId="2" borderId="1" xfId="0" applyFill="1" applyBorder="1" applyAlignment="1">
      <alignment horizontal="left" wrapText="1"/>
    </xf>
    <xf numFmtId="0" fontId="0" fillId="0" borderId="0" xfId="0" applyFill="1" applyBorder="1" applyAlignment="1">
      <alignment vertical="top" wrapText="1"/>
    </xf>
    <xf numFmtId="0" fontId="13" fillId="0" borderId="0" xfId="0" applyFont="1" applyAlignment="1">
      <alignment horizontal="left" vertical="top"/>
    </xf>
    <xf numFmtId="0" fontId="0" fillId="0" borderId="0" xfId="0" applyBorder="1" applyAlignment="1">
      <alignment/>
    </xf>
    <xf numFmtId="0" fontId="14" fillId="0" borderId="0" xfId="0" applyFont="1" applyAlignment="1">
      <alignment horizontal="left" vertical="top"/>
    </xf>
    <xf numFmtId="0" fontId="0" fillId="2" borderId="2" xfId="0" applyFill="1" applyBorder="1" applyAlignment="1">
      <alignment horizontal="left"/>
    </xf>
    <xf numFmtId="0" fontId="0" fillId="0" borderId="4" xfId="0" applyBorder="1" applyAlignment="1">
      <alignment/>
    </xf>
    <xf numFmtId="0" fontId="0" fillId="2" borderId="2" xfId="0" applyFill="1" applyBorder="1" applyAlignment="1">
      <alignment/>
    </xf>
    <xf numFmtId="0" fontId="0" fillId="2" borderId="5" xfId="0" applyFill="1" applyBorder="1" applyAlignment="1">
      <alignment/>
    </xf>
    <xf numFmtId="0" fontId="0" fillId="2" borderId="4" xfId="0"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5" xfId="0" applyBorder="1" applyAlignment="1">
      <alignment/>
    </xf>
    <xf numFmtId="0" fontId="5" fillId="0" borderId="6" xfId="0" applyFont="1" applyBorder="1" applyAlignment="1">
      <alignment horizontal="left" vertical="top" wrapText="1"/>
    </xf>
    <xf numFmtId="0" fontId="0" fillId="0" borderId="7" xfId="0"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0" fillId="0" borderId="11" xfId="0" applyBorder="1" applyAlignment="1">
      <alignment vertical="top"/>
    </xf>
    <xf numFmtId="49" fontId="2" fillId="2" borderId="2" xfId="0" applyNumberFormat="1" applyFont="1" applyFill="1" applyBorder="1" applyAlignment="1">
      <alignment/>
    </xf>
    <xf numFmtId="49" fontId="0" fillId="0" borderId="5" xfId="0" applyNumberFormat="1" applyBorder="1" applyAlignment="1">
      <alignment/>
    </xf>
    <xf numFmtId="49" fontId="0" fillId="0" borderId="4" xfId="0" applyNumberFormat="1" applyBorder="1" applyAlignment="1">
      <alignment/>
    </xf>
    <xf numFmtId="49" fontId="0" fillId="0" borderId="3" xfId="0" applyNumberFormat="1" applyFill="1" applyBorder="1" applyAlignment="1">
      <alignment/>
    </xf>
    <xf numFmtId="49" fontId="0" fillId="0" borderId="0" xfId="0" applyNumberFormat="1" applyFill="1" applyBorder="1" applyAlignment="1">
      <alignment/>
    </xf>
    <xf numFmtId="0" fontId="0" fillId="0" borderId="0" xfId="0" applyAlignment="1">
      <alignment/>
    </xf>
    <xf numFmtId="49" fontId="0" fillId="2" borderId="4" xfId="0" applyNumberFormat="1" applyFill="1" applyBorder="1" applyAlignment="1">
      <alignment/>
    </xf>
    <xf numFmtId="49" fontId="0" fillId="2" borderId="1" xfId="0" applyNumberFormat="1" applyFill="1" applyBorder="1" applyAlignment="1">
      <alignment/>
    </xf>
    <xf numFmtId="49" fontId="0" fillId="2" borderId="2"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87"/>
  <sheetViews>
    <sheetView tabSelected="1" workbookViewId="0" topLeftCell="A1">
      <selection activeCell="H2" sqref="H2"/>
    </sheetView>
  </sheetViews>
  <sheetFormatPr defaultColWidth="11.00390625" defaultRowHeight="12.75"/>
  <cols>
    <col min="1" max="1" width="14.875" style="3" customWidth="1"/>
    <col min="2" max="2" width="10.125" style="0" customWidth="1"/>
    <col min="3" max="3" width="9.75390625" style="0" customWidth="1"/>
    <col min="4" max="4" width="9.25390625" style="0" customWidth="1"/>
    <col min="5" max="5" width="8.875" style="0" customWidth="1"/>
    <col min="6" max="6" width="9.00390625" style="0" customWidth="1"/>
    <col min="7" max="7" width="9.25390625" style="0" customWidth="1"/>
    <col min="8" max="8" width="8.875" style="0" customWidth="1"/>
    <col min="9" max="9" width="9.625" style="0" customWidth="1"/>
  </cols>
  <sheetData>
    <row r="1" spans="1:8" ht="22.5">
      <c r="A1" s="5" t="s">
        <v>111</v>
      </c>
      <c r="H1" t="s">
        <v>35</v>
      </c>
    </row>
    <row r="2" ht="12.75"/>
    <row r="3" ht="15">
      <c r="A3" s="2" t="s">
        <v>21</v>
      </c>
    </row>
    <row r="4" spans="1:8" ht="21" customHeight="1">
      <c r="A4" s="40" t="s">
        <v>47</v>
      </c>
      <c r="B4" s="41"/>
      <c r="C4" s="41"/>
      <c r="D4" s="42"/>
      <c r="E4" s="42"/>
      <c r="F4" s="42"/>
      <c r="G4" s="42"/>
      <c r="H4" s="43"/>
    </row>
    <row r="5" spans="1:8" ht="13.5" customHeight="1">
      <c r="A5" s="44"/>
      <c r="B5" s="45"/>
      <c r="C5" s="45"/>
      <c r="D5" s="46"/>
      <c r="E5" s="46"/>
      <c r="F5" s="46"/>
      <c r="G5" s="46"/>
      <c r="H5" s="47"/>
    </row>
    <row r="6" spans="1:8" ht="30.75" customHeight="1">
      <c r="A6" s="41" t="s">
        <v>74</v>
      </c>
      <c r="B6" s="41"/>
      <c r="C6" s="41"/>
      <c r="D6" s="41"/>
      <c r="E6" s="41"/>
      <c r="F6" s="41"/>
      <c r="G6" s="41"/>
      <c r="H6" s="41"/>
    </row>
    <row r="7" spans="1:2" ht="15.75">
      <c r="A7" s="1" t="s">
        <v>27</v>
      </c>
      <c r="B7" t="s">
        <v>90</v>
      </c>
    </row>
    <row r="8" ht="15.75">
      <c r="A8" s="1"/>
    </row>
    <row r="9" spans="1:5" ht="15.75">
      <c r="A9" s="1"/>
      <c r="B9" t="s">
        <v>28</v>
      </c>
      <c r="E9" t="s">
        <v>29</v>
      </c>
    </row>
    <row r="10" spans="1:10" ht="31.5">
      <c r="A10" s="10" t="s">
        <v>22</v>
      </c>
      <c r="B10" s="48"/>
      <c r="C10" s="49"/>
      <c r="D10" s="50"/>
      <c r="E10" s="54"/>
      <c r="F10" s="55"/>
      <c r="G10" s="55"/>
      <c r="H10" s="56"/>
      <c r="I10" s="51"/>
      <c r="J10" s="52"/>
    </row>
    <row r="11" ht="15.75">
      <c r="A11" s="10"/>
    </row>
    <row r="12" spans="1:8" ht="31.5">
      <c r="A12" s="10" t="s">
        <v>75</v>
      </c>
      <c r="B12" s="34"/>
      <c r="C12" s="35"/>
      <c r="D12" s="35"/>
      <c r="E12" s="39"/>
      <c r="F12" s="39"/>
      <c r="G12" s="39"/>
      <c r="H12" s="33"/>
    </row>
    <row r="13" spans="1:4" ht="15.75">
      <c r="A13" s="10"/>
      <c r="B13" s="53"/>
      <c r="C13" s="53"/>
      <c r="D13" s="53"/>
    </row>
    <row r="14" spans="1:4" ht="47.25">
      <c r="A14" s="10" t="s">
        <v>30</v>
      </c>
      <c r="B14" s="34"/>
      <c r="C14" s="39"/>
      <c r="D14" s="33"/>
    </row>
    <row r="15" spans="1:4" ht="15.75">
      <c r="A15" s="10"/>
      <c r="B15" s="4"/>
      <c r="C15" s="4"/>
      <c r="D15" s="4"/>
    </row>
    <row r="16" spans="1:4" ht="47.25">
      <c r="A16" s="10" t="s">
        <v>23</v>
      </c>
      <c r="B16" s="34"/>
      <c r="C16" s="39"/>
      <c r="D16" s="33"/>
    </row>
    <row r="17" spans="1:4" ht="15">
      <c r="A17" s="2"/>
      <c r="B17" s="4"/>
      <c r="C17" s="4"/>
      <c r="D17" s="4"/>
    </row>
    <row r="18" spans="1:5" ht="15.75">
      <c r="A18" s="10" t="s">
        <v>31</v>
      </c>
      <c r="B18" s="34"/>
      <c r="C18" s="39"/>
      <c r="D18" s="39"/>
      <c r="E18" s="33"/>
    </row>
    <row r="19" spans="1:10" ht="25.5">
      <c r="A19" s="10" t="s">
        <v>73</v>
      </c>
      <c r="B19" s="13" t="s">
        <v>72</v>
      </c>
      <c r="C19" s="13" t="s">
        <v>71</v>
      </c>
      <c r="D19" s="13" t="s">
        <v>64</v>
      </c>
      <c r="E19" s="13" t="s">
        <v>69</v>
      </c>
      <c r="F19" s="13" t="s">
        <v>70</v>
      </c>
      <c r="G19" s="13" t="s">
        <v>65</v>
      </c>
      <c r="H19" s="13" t="s">
        <v>66</v>
      </c>
      <c r="I19" s="13" t="s">
        <v>67</v>
      </c>
      <c r="J19" s="13" t="s">
        <v>68</v>
      </c>
    </row>
    <row r="20" spans="2:11" ht="24.75" customHeight="1">
      <c r="B20" s="11"/>
      <c r="C20" s="11"/>
      <c r="D20" s="11"/>
      <c r="E20" s="11"/>
      <c r="F20" s="11"/>
      <c r="G20" s="11"/>
      <c r="H20" s="11"/>
      <c r="I20" s="11"/>
      <c r="J20" s="11"/>
      <c r="K20" s="4"/>
    </row>
    <row r="21" spans="1:4" ht="15.75">
      <c r="A21" s="10"/>
      <c r="B21" s="4"/>
      <c r="C21" s="4"/>
      <c r="D21" s="4"/>
    </row>
    <row r="22" spans="1:11" ht="87.75" customHeight="1">
      <c r="A22" s="14" t="s">
        <v>32</v>
      </c>
      <c r="B22" s="34"/>
      <c r="C22" s="35"/>
      <c r="D22" s="35"/>
      <c r="E22" s="39"/>
      <c r="F22" s="39"/>
      <c r="G22" s="39"/>
      <c r="H22" s="39"/>
      <c r="I22" s="39"/>
      <c r="J22" s="39"/>
      <c r="K22" s="33"/>
    </row>
    <row r="23" spans="1:4" ht="31.5" customHeight="1">
      <c r="A23" s="14"/>
      <c r="B23" s="8" t="s">
        <v>48</v>
      </c>
      <c r="C23" s="8" t="s">
        <v>49</v>
      </c>
      <c r="D23" s="8"/>
    </row>
    <row r="24" spans="1:4" ht="31.5" customHeight="1">
      <c r="A24" s="14" t="s">
        <v>46</v>
      </c>
      <c r="B24" s="11"/>
      <c r="C24" s="11"/>
      <c r="D24" s="8"/>
    </row>
    <row r="25" spans="1:9" ht="31.5" customHeight="1">
      <c r="A25" s="15"/>
      <c r="B25" s="12" t="s">
        <v>52</v>
      </c>
      <c r="C25" s="12" t="s">
        <v>53</v>
      </c>
      <c r="D25" s="12" t="s">
        <v>54</v>
      </c>
      <c r="E25" s="12" t="s">
        <v>51</v>
      </c>
      <c r="F25" s="12" t="s">
        <v>55</v>
      </c>
      <c r="G25" s="12" t="s">
        <v>56</v>
      </c>
      <c r="H25" s="12" t="s">
        <v>57</v>
      </c>
      <c r="I25" s="12" t="s">
        <v>50</v>
      </c>
    </row>
    <row r="26" spans="1:9" ht="31.5" customHeight="1">
      <c r="A26" s="14" t="s">
        <v>98</v>
      </c>
      <c r="B26" s="11"/>
      <c r="C26" s="11"/>
      <c r="D26" s="11"/>
      <c r="E26" s="7"/>
      <c r="F26" s="7"/>
      <c r="G26" s="7"/>
      <c r="H26" s="7"/>
      <c r="I26" s="7"/>
    </row>
    <row r="27" spans="1:9" ht="31.5" customHeight="1">
      <c r="A27" s="14" t="s">
        <v>99</v>
      </c>
      <c r="B27" s="11"/>
      <c r="C27" s="11"/>
      <c r="D27" s="11"/>
      <c r="E27" s="7"/>
      <c r="F27" s="7"/>
      <c r="G27" s="7"/>
      <c r="H27" s="7"/>
      <c r="I27" s="7"/>
    </row>
    <row r="28" spans="1:9" ht="31.5" customHeight="1">
      <c r="A28" s="29" t="s">
        <v>100</v>
      </c>
      <c r="B28" s="11"/>
      <c r="C28" s="11"/>
      <c r="D28" s="11"/>
      <c r="E28" s="7"/>
      <c r="F28" s="7"/>
      <c r="G28" s="7"/>
      <c r="H28" s="7"/>
      <c r="I28" s="7"/>
    </row>
    <row r="29" spans="1:9" ht="31.5" customHeight="1">
      <c r="A29" s="14" t="s">
        <v>101</v>
      </c>
      <c r="B29" s="11"/>
      <c r="C29" s="11"/>
      <c r="D29" s="11"/>
      <c r="E29" s="7"/>
      <c r="F29" s="7"/>
      <c r="G29" s="7"/>
      <c r="H29" s="7"/>
      <c r="I29" s="7"/>
    </row>
    <row r="30" spans="1:9" ht="31.5" customHeight="1">
      <c r="A30" s="14"/>
      <c r="B30" s="20"/>
      <c r="C30" s="20"/>
      <c r="D30" s="20"/>
      <c r="E30" s="22"/>
      <c r="F30" s="22"/>
      <c r="G30" s="22"/>
      <c r="H30" s="22"/>
      <c r="I30" s="22"/>
    </row>
    <row r="31" spans="1:9" ht="31.5" customHeight="1">
      <c r="A31" s="14"/>
      <c r="B31" s="28" t="s">
        <v>91</v>
      </c>
      <c r="C31" s="28" t="s">
        <v>92</v>
      </c>
      <c r="D31" s="28" t="s">
        <v>93</v>
      </c>
      <c r="E31" s="28" t="s">
        <v>94</v>
      </c>
      <c r="F31" s="28" t="s">
        <v>95</v>
      </c>
      <c r="G31" s="28" t="s">
        <v>96</v>
      </c>
      <c r="H31" s="22"/>
      <c r="I31" s="22"/>
    </row>
    <row r="32" spans="1:9" ht="31.5" customHeight="1">
      <c r="A32" s="14" t="s">
        <v>97</v>
      </c>
      <c r="B32" s="11"/>
      <c r="C32" s="11"/>
      <c r="D32" s="11"/>
      <c r="E32" s="7"/>
      <c r="F32" s="7"/>
      <c r="G32" s="7"/>
      <c r="H32" s="22"/>
      <c r="I32" s="22"/>
    </row>
    <row r="33" spans="1:6" ht="54" customHeight="1">
      <c r="A33" s="15"/>
      <c r="B33" s="9" t="s">
        <v>58</v>
      </c>
      <c r="C33" s="9" t="s">
        <v>122</v>
      </c>
      <c r="D33" s="9" t="s">
        <v>123</v>
      </c>
      <c r="E33" s="9" t="s">
        <v>59</v>
      </c>
      <c r="F33" s="9" t="s">
        <v>60</v>
      </c>
    </row>
    <row r="34" spans="1:6" ht="31.5" customHeight="1">
      <c r="A34" s="14" t="s">
        <v>62</v>
      </c>
      <c r="B34" s="11"/>
      <c r="C34" s="11"/>
      <c r="D34" s="7"/>
      <c r="E34" s="7"/>
      <c r="F34" s="7"/>
    </row>
    <row r="35" spans="1:4" ht="31.5" customHeight="1">
      <c r="A35" s="14"/>
      <c r="B35" s="4"/>
      <c r="C35" s="4"/>
      <c r="D35" s="4"/>
    </row>
    <row r="36" spans="1:11" ht="55.5" customHeight="1">
      <c r="A36" s="14" t="s">
        <v>61</v>
      </c>
      <c r="B36" s="34"/>
      <c r="C36" s="35"/>
      <c r="D36" s="35"/>
      <c r="E36" s="39"/>
      <c r="F36" s="39"/>
      <c r="G36" s="39"/>
      <c r="H36" s="39"/>
      <c r="I36" s="39"/>
      <c r="J36" s="39"/>
      <c r="K36" s="33"/>
    </row>
    <row r="37" spans="1:11" ht="55.5" customHeight="1">
      <c r="A37" s="14"/>
      <c r="B37" s="20"/>
      <c r="C37" s="20"/>
      <c r="D37" s="20"/>
      <c r="E37" s="30"/>
      <c r="F37" s="30"/>
      <c r="G37" s="30"/>
      <c r="H37" s="30"/>
      <c r="I37" s="30"/>
      <c r="J37" s="30"/>
      <c r="K37" s="30"/>
    </row>
    <row r="38" spans="1:11" ht="55.5" customHeight="1">
      <c r="A38" s="14" t="s">
        <v>103</v>
      </c>
      <c r="B38" s="34"/>
      <c r="C38" s="39"/>
      <c r="D38" s="39"/>
      <c r="E38" s="39"/>
      <c r="F38" s="39"/>
      <c r="G38" s="39"/>
      <c r="H38" s="39"/>
      <c r="I38" s="39"/>
      <c r="J38" s="39"/>
      <c r="K38" s="33"/>
    </row>
    <row r="39" spans="1:4" ht="31.5" customHeight="1">
      <c r="A39" s="14"/>
      <c r="B39" s="4"/>
      <c r="C39" s="4"/>
      <c r="D39" s="4"/>
    </row>
    <row r="40" spans="1:11" ht="31.5" customHeight="1">
      <c r="A40" s="14" t="s">
        <v>102</v>
      </c>
      <c r="B40" s="34"/>
      <c r="C40" s="35"/>
      <c r="D40" s="35"/>
      <c r="E40" s="35"/>
      <c r="F40" s="35"/>
      <c r="G40" s="35"/>
      <c r="H40" s="35"/>
      <c r="I40" s="35"/>
      <c r="J40" s="35"/>
      <c r="K40" s="36"/>
    </row>
    <row r="41" spans="1:4" ht="31.5" customHeight="1">
      <c r="A41" s="14"/>
      <c r="B41" s="4"/>
      <c r="C41" s="4"/>
      <c r="D41" s="4"/>
    </row>
    <row r="42" spans="1:11" ht="72.75" customHeight="1">
      <c r="A42" s="14" t="s">
        <v>24</v>
      </c>
      <c r="B42" s="34"/>
      <c r="C42" s="35"/>
      <c r="D42" s="35"/>
      <c r="E42" s="39"/>
      <c r="F42" s="39"/>
      <c r="G42" s="39"/>
      <c r="H42" s="39"/>
      <c r="I42" s="39"/>
      <c r="J42" s="39"/>
      <c r="K42" s="33"/>
    </row>
    <row r="43" spans="1:4" ht="31.5" customHeight="1">
      <c r="A43" s="14"/>
      <c r="B43" s="4"/>
      <c r="C43" s="4"/>
      <c r="D43" s="4"/>
    </row>
    <row r="44" spans="1:11" ht="31.5" customHeight="1">
      <c r="A44" s="14" t="s">
        <v>81</v>
      </c>
      <c r="B44" s="34"/>
      <c r="C44" s="39"/>
      <c r="D44" s="39"/>
      <c r="E44" s="39"/>
      <c r="F44" s="39"/>
      <c r="G44" s="39"/>
      <c r="H44" s="39"/>
      <c r="I44" s="39"/>
      <c r="J44" s="39"/>
      <c r="K44" s="33"/>
    </row>
    <row r="45" spans="1:4" ht="31.5" customHeight="1">
      <c r="A45" s="14"/>
      <c r="B45" s="4"/>
      <c r="C45" s="4"/>
      <c r="D45" s="4"/>
    </row>
    <row r="46" spans="1:11" ht="66" customHeight="1">
      <c r="A46" s="14" t="s">
        <v>63</v>
      </c>
      <c r="B46" s="34"/>
      <c r="C46" s="35"/>
      <c r="D46" s="35"/>
      <c r="E46" s="39"/>
      <c r="F46" s="39"/>
      <c r="G46" s="39"/>
      <c r="H46" s="39"/>
      <c r="I46" s="39"/>
      <c r="J46" s="39"/>
      <c r="K46" s="33"/>
    </row>
    <row r="47" spans="1:11" ht="31.5" customHeight="1">
      <c r="A47" s="14" t="s">
        <v>80</v>
      </c>
      <c r="B47" s="17" t="s">
        <v>82</v>
      </c>
      <c r="C47" s="17" t="s">
        <v>83</v>
      </c>
      <c r="D47" s="17" t="s">
        <v>84</v>
      </c>
      <c r="E47" s="17" t="s">
        <v>152</v>
      </c>
      <c r="F47" s="17" t="s">
        <v>153</v>
      </c>
      <c r="G47" s="17" t="s">
        <v>85</v>
      </c>
      <c r="H47" s="17" t="s">
        <v>3</v>
      </c>
      <c r="I47" s="17" t="s">
        <v>148</v>
      </c>
      <c r="J47" s="17" t="s">
        <v>154</v>
      </c>
      <c r="K47" s="17" t="s">
        <v>0</v>
      </c>
    </row>
    <row r="48" spans="2:11" ht="31.5" customHeight="1">
      <c r="B48" s="7"/>
      <c r="C48" s="7"/>
      <c r="D48" s="7"/>
      <c r="E48" s="7"/>
      <c r="F48" s="7"/>
      <c r="G48" s="7"/>
      <c r="H48" s="7"/>
      <c r="I48" s="7"/>
      <c r="J48" s="7"/>
      <c r="K48" s="7"/>
    </row>
    <row r="49" spans="1:7" ht="31.5" customHeight="1">
      <c r="A49" s="14"/>
      <c r="B49" s="17" t="s">
        <v>11</v>
      </c>
      <c r="C49" s="17" t="s">
        <v>2</v>
      </c>
      <c r="D49" s="17" t="s">
        <v>149</v>
      </c>
      <c r="E49" s="17" t="s">
        <v>150</v>
      </c>
      <c r="F49" s="17" t="s">
        <v>151</v>
      </c>
      <c r="G49" s="17"/>
    </row>
    <row r="50" spans="1:7" ht="31.5" customHeight="1">
      <c r="A50" s="14"/>
      <c r="B50" s="27"/>
      <c r="C50" s="27"/>
      <c r="D50" s="27"/>
      <c r="E50" s="27"/>
      <c r="F50" s="26"/>
      <c r="G50" s="25"/>
    </row>
    <row r="51" spans="1:9" ht="31.5" customHeight="1">
      <c r="A51" s="14" t="s">
        <v>124</v>
      </c>
      <c r="B51" s="17" t="s">
        <v>131</v>
      </c>
      <c r="C51" s="17" t="s">
        <v>125</v>
      </c>
      <c r="D51" s="17" t="s">
        <v>126</v>
      </c>
      <c r="E51" s="17" t="s">
        <v>139</v>
      </c>
      <c r="F51" s="17" t="s">
        <v>127</v>
      </c>
      <c r="G51" s="17" t="s">
        <v>128</v>
      </c>
      <c r="H51" s="17" t="s">
        <v>129</v>
      </c>
      <c r="I51" s="17" t="s">
        <v>130</v>
      </c>
    </row>
    <row r="52" spans="1:9" ht="31.5" customHeight="1">
      <c r="A52" s="14"/>
      <c r="B52" s="27"/>
      <c r="C52" s="27"/>
      <c r="D52" s="27"/>
      <c r="E52" s="27"/>
      <c r="F52" s="27"/>
      <c r="G52" s="27"/>
      <c r="H52" s="27"/>
      <c r="I52" s="7"/>
    </row>
    <row r="53" spans="1:4" ht="31.5" customHeight="1">
      <c r="A53" s="14"/>
      <c r="B53" s="4"/>
      <c r="C53" s="4"/>
      <c r="D53" s="4"/>
    </row>
    <row r="54" spans="1:11" ht="31.5" customHeight="1">
      <c r="A54" s="14" t="s">
        <v>12</v>
      </c>
      <c r="B54" s="17" t="s">
        <v>4</v>
      </c>
      <c r="C54" s="17" t="s">
        <v>86</v>
      </c>
      <c r="D54" s="17" t="s">
        <v>5</v>
      </c>
      <c r="E54" s="17" t="s">
        <v>10</v>
      </c>
      <c r="F54" s="17" t="s">
        <v>7</v>
      </c>
      <c r="G54" s="17" t="s">
        <v>8</v>
      </c>
      <c r="H54" s="17" t="s">
        <v>9</v>
      </c>
      <c r="I54" s="17" t="s">
        <v>6</v>
      </c>
      <c r="J54" s="17" t="s">
        <v>19</v>
      </c>
      <c r="K54" s="17" t="s">
        <v>20</v>
      </c>
    </row>
    <row r="55" spans="1:11" ht="31.5" customHeight="1">
      <c r="A55" s="14"/>
      <c r="B55" s="11"/>
      <c r="C55" s="11"/>
      <c r="D55" s="11"/>
      <c r="E55" s="7"/>
      <c r="F55" s="7"/>
      <c r="G55" s="7"/>
      <c r="H55" s="7"/>
      <c r="I55" s="7"/>
      <c r="J55" s="7"/>
      <c r="K55" s="7"/>
    </row>
    <row r="56" spans="1:11" ht="31.5" customHeight="1">
      <c r="A56" s="14"/>
      <c r="B56" s="8"/>
      <c r="C56" s="8"/>
      <c r="D56" s="8"/>
      <c r="E56" s="23"/>
      <c r="F56" s="23"/>
      <c r="G56" s="23"/>
      <c r="H56" s="23"/>
      <c r="I56" s="23"/>
      <c r="J56" s="23"/>
      <c r="K56" s="23"/>
    </row>
    <row r="57" spans="1:11" ht="31.5" customHeight="1">
      <c r="A57" s="14" t="s">
        <v>25</v>
      </c>
      <c r="B57" s="34"/>
      <c r="C57" s="35"/>
      <c r="D57" s="35"/>
      <c r="E57" s="39"/>
      <c r="F57" s="39"/>
      <c r="G57" s="39"/>
      <c r="H57" s="39"/>
      <c r="I57" s="39"/>
      <c r="J57" s="39"/>
      <c r="K57" s="33"/>
    </row>
    <row r="58" spans="1:6" ht="31.5" customHeight="1">
      <c r="A58" s="15"/>
      <c r="B58" s="4" t="s">
        <v>76</v>
      </c>
      <c r="C58" s="4" t="s">
        <v>77</v>
      </c>
      <c r="D58" s="4" t="s">
        <v>78</v>
      </c>
      <c r="E58" s="4" t="s">
        <v>79</v>
      </c>
      <c r="F58" s="4"/>
    </row>
    <row r="59" spans="1:7" ht="31.5" customHeight="1">
      <c r="A59" s="14" t="s">
        <v>13</v>
      </c>
      <c r="B59" s="11"/>
      <c r="C59" s="11"/>
      <c r="D59" s="11"/>
      <c r="E59" s="19"/>
      <c r="F59" s="37"/>
      <c r="G59" s="38"/>
    </row>
    <row r="60" spans="1:7" s="23" customFormat="1" ht="31.5" customHeight="1">
      <c r="A60" s="21"/>
      <c r="B60" s="20"/>
      <c r="C60" s="20"/>
      <c r="D60" s="20"/>
      <c r="E60" s="22"/>
      <c r="F60" s="20"/>
      <c r="G60" s="20"/>
    </row>
    <row r="61" spans="1:11" ht="54.75" customHeight="1">
      <c r="A61" s="14" t="s">
        <v>33</v>
      </c>
      <c r="B61" s="34"/>
      <c r="C61" s="35"/>
      <c r="D61" s="35"/>
      <c r="E61" s="39"/>
      <c r="F61" s="39"/>
      <c r="G61" s="39"/>
      <c r="H61" s="39"/>
      <c r="I61" s="39"/>
      <c r="J61" s="39"/>
      <c r="K61" s="33"/>
    </row>
    <row r="62" spans="1:4" ht="31.5" customHeight="1">
      <c r="A62" s="14"/>
      <c r="B62" s="4"/>
      <c r="C62" s="4"/>
      <c r="D62" s="4"/>
    </row>
    <row r="63" spans="1:11" ht="198.75" customHeight="1">
      <c r="A63" s="14" t="s">
        <v>26</v>
      </c>
      <c r="B63" s="34"/>
      <c r="C63" s="35"/>
      <c r="D63" s="35"/>
      <c r="E63" s="39"/>
      <c r="F63" s="39"/>
      <c r="G63" s="39"/>
      <c r="H63" s="39"/>
      <c r="I63" s="39"/>
      <c r="J63" s="39"/>
      <c r="K63" s="33"/>
    </row>
    <row r="64" spans="1:7" ht="15.75">
      <c r="A64" s="14"/>
      <c r="B64" s="24" t="s">
        <v>14</v>
      </c>
      <c r="C64" s="24" t="s">
        <v>15</v>
      </c>
      <c r="D64" s="24"/>
      <c r="E64" s="24" t="s">
        <v>17</v>
      </c>
      <c r="F64" s="24" t="s">
        <v>18</v>
      </c>
      <c r="G64" s="3" t="s">
        <v>87</v>
      </c>
    </row>
    <row r="65" spans="1:7" ht="15.75">
      <c r="A65" s="14" t="s">
        <v>34</v>
      </c>
      <c r="B65" s="11"/>
      <c r="C65" s="11"/>
      <c r="D65" s="11"/>
      <c r="E65" s="11"/>
      <c r="F65" s="11"/>
      <c r="G65" s="11"/>
    </row>
    <row r="66" spans="1:4" ht="15.75">
      <c r="A66" s="15"/>
      <c r="B66" s="16" t="s">
        <v>37</v>
      </c>
      <c r="C66" s="16"/>
      <c r="D66" s="16" t="s">
        <v>38</v>
      </c>
    </row>
    <row r="67" spans="1:11" ht="15.75">
      <c r="A67" s="14" t="s">
        <v>36</v>
      </c>
      <c r="B67" s="34"/>
      <c r="C67" s="36"/>
      <c r="D67" s="34"/>
      <c r="E67" s="35"/>
      <c r="F67" s="35"/>
      <c r="G67" s="35"/>
      <c r="H67" s="35"/>
      <c r="I67" s="35"/>
      <c r="J67" s="35"/>
      <c r="K67" s="36"/>
    </row>
    <row r="68" spans="1:11" ht="15.75">
      <c r="A68" s="14"/>
      <c r="B68" s="34"/>
      <c r="C68" s="36"/>
      <c r="D68" s="34"/>
      <c r="E68" s="35"/>
      <c r="F68" s="35"/>
      <c r="G68" s="35"/>
      <c r="H68" s="35"/>
      <c r="I68" s="35"/>
      <c r="J68" s="35"/>
      <c r="K68" s="36"/>
    </row>
    <row r="69" spans="1:11" ht="15.75">
      <c r="A69" s="14"/>
      <c r="B69" s="34"/>
      <c r="C69" s="36"/>
      <c r="D69" s="34"/>
      <c r="E69" s="35"/>
      <c r="F69" s="35"/>
      <c r="G69" s="35"/>
      <c r="H69" s="35"/>
      <c r="I69" s="35"/>
      <c r="J69" s="35"/>
      <c r="K69" s="36"/>
    </row>
    <row r="70" spans="1:11" ht="15.75">
      <c r="A70" s="14"/>
      <c r="B70" s="34"/>
      <c r="C70" s="36"/>
      <c r="D70" s="34"/>
      <c r="E70" s="35"/>
      <c r="F70" s="35"/>
      <c r="G70" s="35"/>
      <c r="H70" s="35"/>
      <c r="I70" s="35"/>
      <c r="J70" s="35"/>
      <c r="K70" s="36"/>
    </row>
    <row r="71" spans="1:11" ht="15.75">
      <c r="A71" s="14"/>
      <c r="B71" s="34"/>
      <c r="C71" s="36"/>
      <c r="D71" s="34"/>
      <c r="E71" s="35"/>
      <c r="F71" s="35"/>
      <c r="G71" s="35"/>
      <c r="H71" s="35"/>
      <c r="I71" s="35"/>
      <c r="J71" s="35"/>
      <c r="K71" s="36"/>
    </row>
    <row r="72" spans="1:11" ht="15.75">
      <c r="A72" s="14"/>
      <c r="B72" s="34"/>
      <c r="C72" s="36"/>
      <c r="D72" s="34"/>
      <c r="E72" s="35"/>
      <c r="F72" s="35"/>
      <c r="G72" s="35"/>
      <c r="H72" s="35"/>
      <c r="I72" s="35"/>
      <c r="J72" s="35"/>
      <c r="K72" s="36"/>
    </row>
    <row r="73" spans="1:11" ht="15.75">
      <c r="A73" s="14"/>
      <c r="B73" s="34"/>
      <c r="C73" s="36"/>
      <c r="D73" s="34"/>
      <c r="E73" s="35"/>
      <c r="F73" s="35"/>
      <c r="G73" s="35"/>
      <c r="H73" s="35"/>
      <c r="I73" s="35"/>
      <c r="J73" s="35"/>
      <c r="K73" s="36"/>
    </row>
    <row r="74" spans="1:11" ht="15.75">
      <c r="A74" s="14"/>
      <c r="B74" s="34"/>
      <c r="C74" s="36"/>
      <c r="D74" s="34"/>
      <c r="E74" s="35"/>
      <c r="F74" s="35"/>
      <c r="G74" s="35"/>
      <c r="H74" s="35"/>
      <c r="I74" s="35"/>
      <c r="J74" s="35"/>
      <c r="K74" s="36"/>
    </row>
    <row r="75" spans="1:11" ht="15.75">
      <c r="A75" s="14"/>
      <c r="B75" s="34"/>
      <c r="C75" s="36"/>
      <c r="D75" s="34"/>
      <c r="E75" s="35"/>
      <c r="F75" s="35"/>
      <c r="G75" s="35"/>
      <c r="H75" s="35"/>
      <c r="I75" s="35"/>
      <c r="J75" s="35"/>
      <c r="K75" s="36"/>
    </row>
    <row r="76" spans="1:11" ht="15.75">
      <c r="A76" s="14"/>
      <c r="B76" s="34"/>
      <c r="C76" s="36"/>
      <c r="D76" s="34"/>
      <c r="E76" s="35"/>
      <c r="F76" s="35"/>
      <c r="G76" s="35"/>
      <c r="H76" s="35"/>
      <c r="I76" s="35"/>
      <c r="J76" s="35"/>
      <c r="K76" s="36"/>
    </row>
    <row r="77" spans="1:11" ht="15.75">
      <c r="A77" s="14"/>
      <c r="B77" s="34"/>
      <c r="C77" s="36"/>
      <c r="D77" s="34"/>
      <c r="E77" s="35"/>
      <c r="F77" s="35"/>
      <c r="G77" s="35"/>
      <c r="H77" s="35"/>
      <c r="I77" s="35"/>
      <c r="J77" s="35"/>
      <c r="K77" s="36"/>
    </row>
    <row r="78" ht="15.75">
      <c r="A78" s="14"/>
    </row>
    <row r="79" spans="1:12" ht="15.75">
      <c r="A79" s="14" t="s">
        <v>45</v>
      </c>
      <c r="B79" s="6" t="s">
        <v>39</v>
      </c>
      <c r="D79" t="s">
        <v>40</v>
      </c>
      <c r="E79" t="s">
        <v>41</v>
      </c>
      <c r="H79" t="s">
        <v>42</v>
      </c>
      <c r="K79" t="s">
        <v>43</v>
      </c>
      <c r="L79" t="s">
        <v>44</v>
      </c>
    </row>
    <row r="80" spans="2:12" ht="12.75">
      <c r="B80" s="32"/>
      <c r="C80" s="33"/>
      <c r="D80" s="7"/>
      <c r="E80" s="34"/>
      <c r="F80" s="35"/>
      <c r="G80" s="36"/>
      <c r="H80" s="34"/>
      <c r="I80" s="35"/>
      <c r="J80" s="36"/>
      <c r="K80" s="7"/>
      <c r="L80" s="7"/>
    </row>
    <row r="81" spans="2:12" ht="12.75">
      <c r="B81" s="32"/>
      <c r="C81" s="33"/>
      <c r="D81" s="7"/>
      <c r="E81" s="34"/>
      <c r="F81" s="35"/>
      <c r="G81" s="36"/>
      <c r="H81" s="34"/>
      <c r="I81" s="35"/>
      <c r="J81" s="36"/>
      <c r="K81" s="7"/>
      <c r="L81" s="7"/>
    </row>
    <row r="82" spans="2:12" ht="12.75">
      <c r="B82" s="32"/>
      <c r="C82" s="33"/>
      <c r="D82" s="7"/>
      <c r="E82" s="34"/>
      <c r="F82" s="35"/>
      <c r="G82" s="36"/>
      <c r="H82" s="34"/>
      <c r="I82" s="35"/>
      <c r="J82" s="36"/>
      <c r="K82" s="7"/>
      <c r="L82" s="7"/>
    </row>
    <row r="83" spans="2:12" ht="12.75">
      <c r="B83" s="32"/>
      <c r="C83" s="33"/>
      <c r="D83" s="7"/>
      <c r="E83" s="34"/>
      <c r="F83" s="35"/>
      <c r="G83" s="36"/>
      <c r="H83" s="34"/>
      <c r="I83" s="35"/>
      <c r="J83" s="36"/>
      <c r="K83" s="7"/>
      <c r="L83" s="7"/>
    </row>
    <row r="84" spans="2:12" ht="12.75">
      <c r="B84" s="32"/>
      <c r="C84" s="33"/>
      <c r="D84" s="7"/>
      <c r="E84" s="34"/>
      <c r="F84" s="35"/>
      <c r="G84" s="36"/>
      <c r="H84" s="34"/>
      <c r="I84" s="35"/>
      <c r="J84" s="36"/>
      <c r="K84" s="7"/>
      <c r="L84" s="7"/>
    </row>
    <row r="85" spans="2:12" ht="12.75">
      <c r="B85" s="32"/>
      <c r="C85" s="33"/>
      <c r="D85" s="7"/>
      <c r="E85" s="34"/>
      <c r="F85" s="35"/>
      <c r="G85" s="36"/>
      <c r="H85" s="34"/>
      <c r="I85" s="35"/>
      <c r="J85" s="36"/>
      <c r="K85" s="7"/>
      <c r="L85" s="7"/>
    </row>
    <row r="86" spans="2:12" ht="12.75">
      <c r="B86" s="32"/>
      <c r="C86" s="33"/>
      <c r="D86" s="7"/>
      <c r="E86" s="34"/>
      <c r="F86" s="35"/>
      <c r="G86" s="36"/>
      <c r="H86" s="34"/>
      <c r="I86" s="35"/>
      <c r="J86" s="36"/>
      <c r="K86" s="7"/>
      <c r="L86" s="7"/>
    </row>
    <row r="87" spans="2:12" ht="12.75">
      <c r="B87" s="32"/>
      <c r="C87" s="33"/>
      <c r="D87" s="7"/>
      <c r="E87" s="34"/>
      <c r="F87" s="35"/>
      <c r="G87" s="36"/>
      <c r="H87" s="34"/>
      <c r="I87" s="35"/>
      <c r="J87" s="36"/>
      <c r="K87" s="7"/>
      <c r="L87" s="7"/>
    </row>
  </sheetData>
  <mergeCells count="67">
    <mergeCell ref="I10:J10"/>
    <mergeCell ref="B13:D13"/>
    <mergeCell ref="B18:E18"/>
    <mergeCell ref="B22:K22"/>
    <mergeCell ref="E10:H10"/>
    <mergeCell ref="B14:D14"/>
    <mergeCell ref="B16:D16"/>
    <mergeCell ref="B57:K57"/>
    <mergeCell ref="B61:K61"/>
    <mergeCell ref="B63:K63"/>
    <mergeCell ref="B36:K36"/>
    <mergeCell ref="B42:K42"/>
    <mergeCell ref="B46:K46"/>
    <mergeCell ref="B40:K40"/>
    <mergeCell ref="B38:K38"/>
    <mergeCell ref="A4:H5"/>
    <mergeCell ref="A6:H6"/>
    <mergeCell ref="B12:H12"/>
    <mergeCell ref="B10:D10"/>
    <mergeCell ref="D67:K67"/>
    <mergeCell ref="B67:C67"/>
    <mergeCell ref="B68:C68"/>
    <mergeCell ref="D68:K68"/>
    <mergeCell ref="B69:C69"/>
    <mergeCell ref="D69:K69"/>
    <mergeCell ref="B70:C70"/>
    <mergeCell ref="D70:K70"/>
    <mergeCell ref="B71:C71"/>
    <mergeCell ref="D71:K71"/>
    <mergeCell ref="B72:C72"/>
    <mergeCell ref="D72:K72"/>
    <mergeCell ref="B73:C73"/>
    <mergeCell ref="D73:K73"/>
    <mergeCell ref="B74:C74"/>
    <mergeCell ref="D74:K74"/>
    <mergeCell ref="B75:C75"/>
    <mergeCell ref="D75:K75"/>
    <mergeCell ref="B76:C76"/>
    <mergeCell ref="D76:K76"/>
    <mergeCell ref="H82:J82"/>
    <mergeCell ref="H83:J83"/>
    <mergeCell ref="H84:J84"/>
    <mergeCell ref="B77:C77"/>
    <mergeCell ref="D77:K77"/>
    <mergeCell ref="B80:C80"/>
    <mergeCell ref="E80:G80"/>
    <mergeCell ref="H80:J80"/>
    <mergeCell ref="H86:J86"/>
    <mergeCell ref="H87:J87"/>
    <mergeCell ref="B81:C81"/>
    <mergeCell ref="E81:G81"/>
    <mergeCell ref="B82:C82"/>
    <mergeCell ref="E82:G82"/>
    <mergeCell ref="B83:C83"/>
    <mergeCell ref="E83:G83"/>
    <mergeCell ref="B84:C84"/>
    <mergeCell ref="H81:J81"/>
    <mergeCell ref="B87:C87"/>
    <mergeCell ref="E87:G87"/>
    <mergeCell ref="F59:G59"/>
    <mergeCell ref="B44:K44"/>
    <mergeCell ref="E84:G84"/>
    <mergeCell ref="B85:C85"/>
    <mergeCell ref="E85:G85"/>
    <mergeCell ref="B86:C86"/>
    <mergeCell ref="E86:G86"/>
    <mergeCell ref="H85:J85"/>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F32"/>
  <sheetViews>
    <sheetView workbookViewId="0" topLeftCell="X1">
      <selection activeCell="E25" sqref="E25:E31"/>
    </sheetView>
  </sheetViews>
  <sheetFormatPr defaultColWidth="11.00390625" defaultRowHeight="12.75"/>
  <sheetData>
    <row r="1" ht="12.75">
      <c r="A1" t="s">
        <v>88</v>
      </c>
    </row>
    <row r="2" spans="1:32" s="16" customFormat="1" ht="12.75">
      <c r="A2" s="16" t="s">
        <v>117</v>
      </c>
      <c r="B2" s="16" t="s">
        <v>89</v>
      </c>
      <c r="C2" s="16" t="s">
        <v>112</v>
      </c>
      <c r="D2" s="16" t="s">
        <v>113</v>
      </c>
      <c r="E2" s="16" t="s">
        <v>76</v>
      </c>
      <c r="F2" s="16" t="s">
        <v>115</v>
      </c>
      <c r="G2" s="16" t="s">
        <v>116</v>
      </c>
      <c r="H2" s="16" t="s">
        <v>114</v>
      </c>
      <c r="I2" s="16" t="s">
        <v>118</v>
      </c>
      <c r="J2" s="16" t="s">
        <v>119</v>
      </c>
      <c r="K2" s="16" t="s">
        <v>120</v>
      </c>
      <c r="L2" s="16" t="s">
        <v>121</v>
      </c>
      <c r="M2" s="16" t="s">
        <v>132</v>
      </c>
      <c r="N2" s="16" t="s">
        <v>133</v>
      </c>
      <c r="O2" s="16" t="s">
        <v>134</v>
      </c>
      <c r="P2" s="16" t="s">
        <v>135</v>
      </c>
      <c r="Q2" s="16" t="s">
        <v>136</v>
      </c>
      <c r="R2" s="16" t="s">
        <v>137</v>
      </c>
      <c r="S2" s="16" t="s">
        <v>140</v>
      </c>
      <c r="T2" s="16" t="s">
        <v>1</v>
      </c>
      <c r="U2" s="16" t="s">
        <v>141</v>
      </c>
      <c r="V2" s="16" t="s">
        <v>142</v>
      </c>
      <c r="W2" s="16" t="s">
        <v>144</v>
      </c>
      <c r="X2" s="16" t="s">
        <v>145</v>
      </c>
      <c r="Y2" s="16" t="s">
        <v>146</v>
      </c>
      <c r="Z2" s="16" t="s">
        <v>147</v>
      </c>
      <c r="AA2" s="16" t="s">
        <v>105</v>
      </c>
      <c r="AB2" s="16" t="s">
        <v>106</v>
      </c>
      <c r="AC2" s="16" t="s">
        <v>107</v>
      </c>
      <c r="AD2" s="16" t="s">
        <v>108</v>
      </c>
      <c r="AE2" s="16" t="s">
        <v>109</v>
      </c>
      <c r="AF2" s="16" t="s">
        <v>110</v>
      </c>
    </row>
    <row r="3" spans="1:32" ht="12.75">
      <c r="A3" t="str">
        <f>'entry form'!B7</f>
        <v>Aves</v>
      </c>
      <c r="B3">
        <f>'entry form'!B10:D10</f>
        <v>0</v>
      </c>
      <c r="C3" s="18">
        <f>'entry form'!E10</f>
        <v>0</v>
      </c>
      <c r="D3" s="18">
        <f>'entry form'!I10</f>
        <v>0</v>
      </c>
      <c r="E3">
        <f>'entry form'!B12</f>
        <v>0</v>
      </c>
      <c r="F3">
        <f>'entry form'!B14</f>
        <v>0</v>
      </c>
      <c r="G3">
        <f>'entry form'!B16</f>
        <v>0</v>
      </c>
      <c r="H3">
        <f>'entry form'!B18</f>
        <v>0</v>
      </c>
      <c r="I3" t="str">
        <f>A6&amp;A7&amp;A8&amp;A9&amp;A10&amp;A11&amp;A12&amp;A13&amp;A14</f>
        <v>000000000</v>
      </c>
      <c r="J3">
        <f>'entry form'!B22</f>
        <v>0</v>
      </c>
      <c r="K3">
        <f>'entry form'!B24</f>
        <v>0</v>
      </c>
      <c r="L3">
        <f>'entry form'!C24</f>
        <v>0</v>
      </c>
      <c r="M3" t="str">
        <f>B6&amp;B7&amp;B8&amp;B9&amp;B10&amp;B11&amp;B12&amp;B13</f>
        <v>00000000</v>
      </c>
      <c r="N3" t="str">
        <f>C6&amp;C7&amp;C8&amp;C9&amp;C10</f>
        <v>00000</v>
      </c>
      <c r="O3">
        <f>'entry form'!B36</f>
        <v>0</v>
      </c>
      <c r="P3">
        <f>'entry form'!B42</f>
        <v>0</v>
      </c>
      <c r="Q3">
        <f>'entry form'!B44</f>
        <v>0</v>
      </c>
      <c r="R3">
        <f>'entry form'!B46</f>
        <v>0</v>
      </c>
      <c r="S3" t="str">
        <f>D6&amp;D7&amp;D8&amp;D9&amp;D10&amp;D11&amp;D12&amp;D13&amp;D14&amp;D15&amp;D16&amp;D17&amp;D18&amp;D19&amp;D20</f>
        <v>000000000000000</v>
      </c>
      <c r="T3" t="str">
        <f>E6&amp;E7&amp;E8&amp;E9&amp;E10&amp;E11&amp;E12&amp;E13</f>
        <v>00000000</v>
      </c>
      <c r="U3" t="str">
        <f>F6&amp;F7&amp;F8&amp;F9&amp;F10&amp;F11&amp;F12&amp;F13&amp;F14&amp;F15</f>
        <v>0000000000</v>
      </c>
      <c r="V3">
        <f>'entry form'!B57</f>
        <v>0</v>
      </c>
      <c r="W3" t="str">
        <f>G6&amp;G7&amp;G8&amp;G9</f>
        <v>0000</v>
      </c>
      <c r="X3">
        <f>'entry form'!B61</f>
        <v>0</v>
      </c>
      <c r="Y3">
        <f>'entry form'!B63</f>
        <v>0</v>
      </c>
      <c r="Z3" t="str">
        <f>H6&amp;H7&amp;H8&amp;H9&amp;H10&amp;H11</f>
        <v>000000</v>
      </c>
      <c r="AA3">
        <f>'entry form'!B38</f>
        <v>0</v>
      </c>
      <c r="AB3">
        <f>'entry form'!B40</f>
        <v>0</v>
      </c>
      <c r="AC3" t="str">
        <f>A25&amp;A26&amp;A27&amp;A28&amp;A29&amp;A30&amp;A31&amp;A32</f>
        <v>00000000</v>
      </c>
      <c r="AD3" t="str">
        <f>B25&amp;B26&amp;B27&amp;B28&amp;B29&amp;B30&amp;B31&amp;B32</f>
        <v>00000000</v>
      </c>
      <c r="AE3" t="str">
        <f>C25&amp;C26&amp;C27&amp;C28&amp;C29&amp;C30&amp;C31&amp;C32</f>
        <v>00000000</v>
      </c>
      <c r="AF3" t="str">
        <f>D25&amp;D26&amp;D27&amp;D28&amp;D29&amp;D30</f>
        <v>000000</v>
      </c>
    </row>
    <row r="5" spans="1:8" ht="12.75">
      <c r="A5" s="16" t="s">
        <v>118</v>
      </c>
      <c r="B5" t="s">
        <v>132</v>
      </c>
      <c r="C5" t="s">
        <v>133</v>
      </c>
      <c r="D5" t="s">
        <v>138</v>
      </c>
      <c r="E5" t="s">
        <v>1</v>
      </c>
      <c r="F5" t="s">
        <v>141</v>
      </c>
      <c r="G5" t="s">
        <v>143</v>
      </c>
      <c r="H5" t="s">
        <v>147</v>
      </c>
    </row>
    <row r="6" spans="1:9" ht="12.75">
      <c r="A6">
        <f>IF('entry form'!B20="x","native",)</f>
        <v>0</v>
      </c>
      <c r="B6">
        <f>IF('entry form'!B26="x","white-gray",)</f>
        <v>0</v>
      </c>
      <c r="C6">
        <f>IF('entry form'!B34="x","winter",)</f>
        <v>0</v>
      </c>
      <c r="D6">
        <f>IF('entry form'!B48="x","grassland",)</f>
        <v>0</v>
      </c>
      <c r="E6">
        <f>IF('entry form'!B52="x","burn",)</f>
        <v>0</v>
      </c>
      <c r="F6">
        <f>IF('entry form'!B55="x","cottonwood",)</f>
        <v>0</v>
      </c>
      <c r="G6">
        <f>IF('entry form'!B59="x","common",)</f>
        <v>0</v>
      </c>
      <c r="H6">
        <f>IF('entry form'!B65="x","game",)</f>
        <v>0</v>
      </c>
      <c r="I6" s="24" t="s">
        <v>14</v>
      </c>
    </row>
    <row r="7" spans="1:9" ht="12.75">
      <c r="A7">
        <f>IF('entry form'!C20="x","Eastern US",)</f>
        <v>0</v>
      </c>
      <c r="B7">
        <f>IF('entry form'!C26="x","pink",)</f>
        <v>0</v>
      </c>
      <c r="C7">
        <f>IF('entry form'!C34="x","early spring",)</f>
        <v>0</v>
      </c>
      <c r="D7">
        <f>IF('entry form'!C48="x","sagebrush",)</f>
        <v>0</v>
      </c>
      <c r="E7">
        <f>IF('entry form'!C52="x","clearcut",)</f>
        <v>0</v>
      </c>
      <c r="F7">
        <f>IF('entry form'!C55="x","alder-birch",)</f>
        <v>0</v>
      </c>
      <c r="G7">
        <f>IF('entry form'!C59="x","patchy",)</f>
        <v>0</v>
      </c>
      <c r="H7">
        <f>IF('entry form'!C65="x","pest",)</f>
        <v>0</v>
      </c>
      <c r="I7" s="24" t="s">
        <v>15</v>
      </c>
    </row>
    <row r="8" spans="1:9" ht="12.75">
      <c r="A8">
        <f>IF('entry form'!D20="x","Latin America",)</f>
        <v>0</v>
      </c>
      <c r="B8">
        <f>IF('entry form'!D26="x","red-orange",)</f>
        <v>0</v>
      </c>
      <c r="C8">
        <f>IF('entry form'!D34="x","late spring",)</f>
        <v>0</v>
      </c>
      <c r="D8">
        <f>IF('entry form'!D48="x","wetlands",)</f>
        <v>0</v>
      </c>
      <c r="E8">
        <f>IF('entry form'!D52="x","thinning",)</f>
        <v>0</v>
      </c>
      <c r="F8">
        <f>IF('entry form'!D55="x","Douglas-fir-larch",)</f>
        <v>0</v>
      </c>
      <c r="G8">
        <f>IF('entry form'!D59="x","uncommon",)</f>
        <v>0</v>
      </c>
      <c r="H8">
        <f>IF('entry form'!D65="x","medicinal",)</f>
        <v>0</v>
      </c>
      <c r="I8" s="24" t="s">
        <v>16</v>
      </c>
    </row>
    <row r="9" spans="1:9" ht="12.75">
      <c r="A9">
        <f>IF('entry form'!E20="x","Mediterranean",)</f>
        <v>0</v>
      </c>
      <c r="B9">
        <f>IF('entry form'!E26="x","yellow",)</f>
        <v>0</v>
      </c>
      <c r="C9">
        <f>IF('entry form'!E34="x","summer",)</f>
        <v>0</v>
      </c>
      <c r="D9">
        <f>IF('entry form'!E48="x","riparian",)</f>
        <v>0</v>
      </c>
      <c r="E9">
        <f>IF('entry form'!E52="x","stream-dev.",)</f>
        <v>0</v>
      </c>
      <c r="F9">
        <f>IF('entry form'!E55="x","subalpine fir-spruce",)</f>
        <v>0</v>
      </c>
      <c r="G9">
        <f>IF('entry form'!E59="x","rare",)</f>
        <v>0</v>
      </c>
      <c r="H9">
        <f>IF('entry form'!E65="x","threatened",)</f>
        <v>0</v>
      </c>
      <c r="I9" s="24" t="s">
        <v>17</v>
      </c>
    </row>
    <row r="10" spans="1:9" ht="12.75">
      <c r="A10">
        <f>IF('entry form'!F20="x","N. Europe",)</f>
        <v>0</v>
      </c>
      <c r="B10">
        <f>IF('entry form'!F26="x","green",)</f>
        <v>0</v>
      </c>
      <c r="C10">
        <f>IF('entry form'!F34="x","fall",)</f>
        <v>0</v>
      </c>
      <c r="D10">
        <f>IF('entry form'!F48="x","lake shore",)</f>
        <v>0</v>
      </c>
      <c r="E10">
        <f>IF('entry form'!F52="x","urban",)</f>
        <v>0</v>
      </c>
      <c r="F10">
        <f>IF('entry form'!F55="x","whitebark pine",)</f>
        <v>0</v>
      </c>
      <c r="G10" s="17"/>
      <c r="H10">
        <f>IF('entry form'!F65="x","fire",)</f>
        <v>0</v>
      </c>
      <c r="I10" s="24" t="s">
        <v>18</v>
      </c>
    </row>
    <row r="11" spans="1:9" ht="12.75">
      <c r="A11">
        <f>IF('entry form'!G20="x","Asia",)</f>
        <v>0</v>
      </c>
      <c r="B11">
        <f>IF('entry form'!G26="x","blue-purple",)</f>
        <v>0</v>
      </c>
      <c r="D11">
        <f>IF('entry form'!G48="x","aquatic",)</f>
        <v>0</v>
      </c>
      <c r="E11">
        <f>IF('entry form'!G52="x","agriculture",)</f>
        <v>0</v>
      </c>
      <c r="F11">
        <f>IF('entry form'!G55="x","ponderosa",)</f>
        <v>0</v>
      </c>
      <c r="G11" s="17"/>
      <c r="H11">
        <f>IF('entry form'!G65="x","disease vector",)</f>
        <v>0</v>
      </c>
      <c r="I11" s="3" t="s">
        <v>87</v>
      </c>
    </row>
    <row r="12" spans="1:7" ht="12.75">
      <c r="A12">
        <f>IF('entry form'!H20="x","Australia-NZ",)</f>
        <v>0</v>
      </c>
      <c r="B12">
        <f>IF('entry form'!H26="x","reddish-brown",)</f>
        <v>0</v>
      </c>
      <c r="D12">
        <f>IF('entry form'!H48="x","shrub thickets",)</f>
        <v>0</v>
      </c>
      <c r="E12">
        <f>IF('entry form'!H52="x","landslide",)</f>
        <v>0</v>
      </c>
      <c r="F12">
        <f>IF('entry form'!H55="x","limber pine",)</f>
        <v>0</v>
      </c>
      <c r="G12" s="17"/>
    </row>
    <row r="13" spans="1:7" ht="12.75">
      <c r="A13">
        <f>IF('entry form'!I20="x","Africa",)</f>
        <v>0</v>
      </c>
      <c r="B13">
        <f>IF('entry form'!I26="x","black",)</f>
        <v>0</v>
      </c>
      <c r="D13">
        <f>IF('entry form'!I48="x","moist slopes",)</f>
        <v>0</v>
      </c>
      <c r="E13">
        <f>IF('entry form'!I52="x","roadside",)</f>
        <v>0</v>
      </c>
      <c r="F13">
        <f>IF('entry form'!I55="x","lodgepole",)</f>
        <v>0</v>
      </c>
      <c r="G13" s="17"/>
    </row>
    <row r="14" spans="1:7" ht="12.75">
      <c r="A14">
        <f>'entry form'!J20</f>
        <v>0</v>
      </c>
      <c r="D14">
        <f>IF('entry form'!J48="x","hardwood forest",)</f>
        <v>0</v>
      </c>
      <c r="F14">
        <f>IF('entry form'!J55="x","cedar-hemlock",)</f>
        <v>0</v>
      </c>
      <c r="G14" s="17"/>
    </row>
    <row r="15" spans="4:7" ht="12.75">
      <c r="D15">
        <f>IF('entry form'!K48="x","conifer forest",)</f>
        <v>0</v>
      </c>
      <c r="F15">
        <f>IF('entry form'!K55="x","grand fir",)</f>
        <v>0</v>
      </c>
      <c r="G15" s="17"/>
    </row>
    <row r="16" spans="4:5" ht="12.75">
      <c r="D16">
        <f>IF('entry form'!B50="x","old growth",)</f>
        <v>0</v>
      </c>
      <c r="E16" s="17"/>
    </row>
    <row r="17" spans="4:5" ht="12.75">
      <c r="D17">
        <f>IF('entry form'!C50="x","conifer woodland",)</f>
        <v>0</v>
      </c>
      <c r="E17" s="17"/>
    </row>
    <row r="18" spans="4:5" ht="12.75">
      <c r="D18">
        <f>IF('entry form'!D50="x","talus",)</f>
        <v>0</v>
      </c>
      <c r="E18" s="17"/>
    </row>
    <row r="19" spans="4:5" ht="12.75">
      <c r="D19">
        <f>IF('entry form'!E50="x","cliffs/rock",)</f>
        <v>0</v>
      </c>
      <c r="E19" s="17"/>
    </row>
    <row r="20" spans="4:5" ht="12.75">
      <c r="D20">
        <f>IF('entry form'!F50="x","alpine",)</f>
        <v>0</v>
      </c>
      <c r="E20" s="17"/>
    </row>
    <row r="21" ht="12.75">
      <c r="E21" s="17"/>
    </row>
    <row r="24" spans="1:4" ht="15.75">
      <c r="A24" s="15" t="s">
        <v>99</v>
      </c>
      <c r="B24" s="31" t="s">
        <v>100</v>
      </c>
      <c r="C24" s="15" t="s">
        <v>101</v>
      </c>
      <c r="D24" t="s">
        <v>104</v>
      </c>
    </row>
    <row r="25" spans="1:5" ht="12.75">
      <c r="A25">
        <f>IF('entry form'!B27="x","white-gray",)</f>
        <v>0</v>
      </c>
      <c r="B25">
        <f>IF('entry form'!B28="x","white-gray",)</f>
        <v>0</v>
      </c>
      <c r="C25">
        <f>IF('entry form'!B29="x","white-gray",)</f>
        <v>0</v>
      </c>
      <c r="D25">
        <f>IF('entry form'!B32="x","speckled breast",)</f>
        <v>0</v>
      </c>
      <c r="E25" s="28"/>
    </row>
    <row r="26" spans="1:5" ht="12.75">
      <c r="A26">
        <f>IF('entry form'!C27="x","pink",)</f>
        <v>0</v>
      </c>
      <c r="B26">
        <f>IF('entry form'!C28="x","pink",)</f>
        <v>0</v>
      </c>
      <c r="C26">
        <f>IF('entry form'!C29="x","pink",)</f>
        <v>0</v>
      </c>
      <c r="D26">
        <f>IF('entry form'!C32="x","eye stripe",)</f>
        <v>0</v>
      </c>
      <c r="E26" s="28"/>
    </row>
    <row r="27" spans="1:5" ht="12.75">
      <c r="A27">
        <f>IF('entry form'!D27="x","red-orange",)</f>
        <v>0</v>
      </c>
      <c r="B27">
        <f>IF('entry form'!D28="x","red-orange",)</f>
        <v>0</v>
      </c>
      <c r="C27">
        <f>IF('entry form'!D29="x","red-orange",)</f>
        <v>0</v>
      </c>
      <c r="D27">
        <f>IF('entry form'!D32="x","crest",)</f>
        <v>0</v>
      </c>
      <c r="E27" s="28"/>
    </row>
    <row r="28" spans="1:5" ht="12.75">
      <c r="A28">
        <f>IF('entry form'!E27="x","yellow",)</f>
        <v>0</v>
      </c>
      <c r="B28">
        <f>IF('entry form'!E28="x","yellow",)</f>
        <v>0</v>
      </c>
      <c r="C28">
        <f>IF('entry form'!E29="x","yellow",)</f>
        <v>0</v>
      </c>
      <c r="D28">
        <f>IF('entry form'!E32="x","forked tail",)</f>
        <v>0</v>
      </c>
      <c r="E28" s="28"/>
    </row>
    <row r="29" spans="1:5" ht="12.75">
      <c r="A29">
        <f>IF('entry form'!F27="x","green",)</f>
        <v>0</v>
      </c>
      <c r="B29">
        <f>IF('entry form'!F28="x","green",)</f>
        <v>0</v>
      </c>
      <c r="C29">
        <f>IF('entry form'!F29="x","green",)</f>
        <v>0</v>
      </c>
      <c r="D29">
        <f>IF('entry form'!F32="x","wing bar",)</f>
        <v>0</v>
      </c>
      <c r="E29" s="28"/>
    </row>
    <row r="30" spans="1:5" ht="12.75">
      <c r="A30">
        <f>IF('entry form'!G27="x","blue-purple",)</f>
        <v>0</v>
      </c>
      <c r="B30">
        <f>IF('entry form'!G28="x","blue-purple",)</f>
        <v>0</v>
      </c>
      <c r="C30">
        <f>IF('entry form'!G29="x","blue-purple",)</f>
        <v>0</v>
      </c>
      <c r="D30">
        <f>IF('entry form'!G32="x","breast band",)</f>
        <v>0</v>
      </c>
      <c r="E30" s="28"/>
    </row>
    <row r="31" spans="1:3" ht="12.75">
      <c r="A31">
        <f>IF('entry form'!H27="x","reddish-brown",)</f>
        <v>0</v>
      </c>
      <c r="B31">
        <f>IF('entry form'!H28="x","reddish-brown",)</f>
        <v>0</v>
      </c>
      <c r="C31">
        <f>IF('entry form'!H29="x","reddish-brown",)</f>
        <v>0</v>
      </c>
    </row>
    <row r="32" spans="1:3" ht="12.75">
      <c r="A32">
        <f>IF('entry form'!I27="x","black",)</f>
        <v>0</v>
      </c>
      <c r="B32">
        <f>IF('entry form'!I28="x","black",)</f>
        <v>0</v>
      </c>
      <c r="C32">
        <f>IF('entry form'!I29="x","black",)</f>
        <v>0</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Alaback</dc:creator>
  <cp:keywords/>
  <dc:description/>
  <cp:lastModifiedBy>Paul Alaback</cp:lastModifiedBy>
  <dcterms:created xsi:type="dcterms:W3CDTF">2005-07-20T04:45:16Z</dcterms:created>
  <cp:category/>
  <cp:version/>
  <cp:contentType/>
  <cp:contentStatus/>
</cp:coreProperties>
</file>